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9040" windowHeight="16440"/>
  </bookViews>
  <sheets>
    <sheet name="Budget Work Paper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1" i="4" l="1"/>
  <c r="E110" i="4"/>
  <c r="E89" i="4"/>
  <c r="E90" i="4"/>
  <c r="E92" i="4"/>
  <c r="E93" i="4"/>
  <c r="E94" i="4"/>
  <c r="E95" i="4"/>
  <c r="E96" i="4"/>
  <c r="E97" i="4"/>
  <c r="E98" i="4"/>
  <c r="E99" i="4"/>
  <c r="E100" i="4"/>
  <c r="E101" i="4"/>
  <c r="E103" i="4"/>
  <c r="E104" i="4"/>
  <c r="E105" i="4"/>
  <c r="E106" i="4"/>
  <c r="E88" i="4"/>
  <c r="E80" i="4"/>
  <c r="E81" i="4"/>
  <c r="E82" i="4"/>
  <c r="E83" i="4"/>
  <c r="E84" i="4"/>
  <c r="E55" i="4"/>
  <c r="E49" i="4"/>
  <c r="E39" i="4"/>
  <c r="E40" i="4"/>
  <c r="E42" i="4"/>
  <c r="E43" i="4"/>
  <c r="E38" i="4"/>
  <c r="E34" i="4"/>
  <c r="E30" i="4"/>
  <c r="E22" i="4"/>
  <c r="E21" i="4"/>
  <c r="E20" i="4"/>
  <c r="E19" i="4"/>
  <c r="E18" i="4"/>
  <c r="E15" i="4"/>
  <c r="E16" i="4"/>
  <c r="E17" i="4"/>
  <c r="E14" i="4"/>
  <c r="E52" i="4"/>
  <c r="G50" i="4"/>
  <c r="C119" i="4"/>
  <c r="E57" i="4"/>
  <c r="F57" i="4"/>
  <c r="C57" i="4"/>
  <c r="D57" i="4"/>
  <c r="G56" i="4"/>
  <c r="F27" i="4"/>
  <c r="E27" i="4"/>
  <c r="D27" i="4"/>
  <c r="C27" i="4"/>
  <c r="G26" i="4"/>
  <c r="G27" i="4" s="1"/>
  <c r="A68" i="4"/>
  <c r="A126" i="4" s="1"/>
  <c r="E119" i="4"/>
  <c r="D119" i="4"/>
  <c r="F119" i="4"/>
  <c r="D45" i="4"/>
  <c r="E45" i="4"/>
  <c r="C45" i="4"/>
  <c r="G99" i="4" l="1"/>
  <c r="C85" i="4"/>
  <c r="G61" i="4" l="1"/>
  <c r="F61" i="4"/>
  <c r="E61" i="4"/>
  <c r="D61" i="4"/>
  <c r="C61" i="4"/>
  <c r="G136" i="4" l="1"/>
  <c r="G137" i="4" s="1"/>
  <c r="G118" i="4"/>
  <c r="G116" i="4"/>
  <c r="G119" i="4" s="1"/>
  <c r="G112" i="4"/>
  <c r="G111" i="4"/>
  <c r="G110" i="4"/>
  <c r="G106" i="4"/>
  <c r="G105" i="4"/>
  <c r="G104" i="4"/>
  <c r="G103" i="4"/>
  <c r="G102" i="4"/>
  <c r="G101" i="4"/>
  <c r="G100" i="4"/>
  <c r="G98" i="4"/>
  <c r="G97" i="4"/>
  <c r="G96" i="4"/>
  <c r="G95" i="4"/>
  <c r="G94" i="4"/>
  <c r="G93" i="4"/>
  <c r="G92" i="4"/>
  <c r="G90" i="4"/>
  <c r="G89" i="4"/>
  <c r="G88" i="4"/>
  <c r="G84" i="4"/>
  <c r="G83" i="4"/>
  <c r="G82" i="4"/>
  <c r="G81" i="4"/>
  <c r="G80" i="4"/>
  <c r="G55" i="4"/>
  <c r="G57" i="4" s="1"/>
  <c r="G51" i="4"/>
  <c r="G49" i="4"/>
  <c r="G44" i="4"/>
  <c r="G43" i="4"/>
  <c r="G42" i="4"/>
  <c r="G40" i="4"/>
  <c r="G39" i="4"/>
  <c r="G38" i="4"/>
  <c r="G45" i="4" s="1"/>
  <c r="G34" i="4"/>
  <c r="G35" i="4" s="1"/>
  <c r="G30" i="4"/>
  <c r="G31" i="4" s="1"/>
  <c r="G22" i="4"/>
  <c r="G21" i="4"/>
  <c r="G20" i="4"/>
  <c r="G19" i="4"/>
  <c r="G18" i="4"/>
  <c r="G17" i="4"/>
  <c r="G16" i="4"/>
  <c r="G15" i="4"/>
  <c r="G14" i="4"/>
  <c r="D137" i="4"/>
  <c r="E137" i="4"/>
  <c r="F137" i="4"/>
  <c r="C137" i="4"/>
  <c r="D113" i="4"/>
  <c r="E113" i="4"/>
  <c r="F113" i="4"/>
  <c r="C113" i="4"/>
  <c r="D107" i="4"/>
  <c r="E107" i="4"/>
  <c r="F107" i="4"/>
  <c r="C107" i="4"/>
  <c r="C139" i="4" s="1"/>
  <c r="D85" i="4"/>
  <c r="E85" i="4"/>
  <c r="F85" i="4"/>
  <c r="D52" i="4"/>
  <c r="F52" i="4"/>
  <c r="C52" i="4"/>
  <c r="D35" i="4"/>
  <c r="E35" i="4"/>
  <c r="F35" i="4"/>
  <c r="C35" i="4"/>
  <c r="D31" i="4"/>
  <c r="E31" i="4"/>
  <c r="F31" i="4"/>
  <c r="C31" i="4"/>
  <c r="D23" i="4"/>
  <c r="E23" i="4"/>
  <c r="F23" i="4"/>
  <c r="F63" i="4" s="1"/>
  <c r="C23" i="4"/>
  <c r="C63" i="4" s="1"/>
  <c r="F139" i="4" l="1"/>
  <c r="F141" i="4"/>
  <c r="D139" i="4"/>
  <c r="G52" i="4"/>
  <c r="E63" i="4"/>
  <c r="D63" i="4"/>
  <c r="C141" i="4"/>
  <c r="G113" i="4"/>
  <c r="E139" i="4"/>
  <c r="G107" i="4"/>
  <c r="G85" i="4"/>
  <c r="G23" i="4"/>
  <c r="G63" i="4" s="1"/>
  <c r="D141" i="4" l="1"/>
  <c r="E141" i="4"/>
  <c r="G139" i="4"/>
  <c r="G141" i="4" s="1"/>
</calcChain>
</file>

<file path=xl/sharedStrings.xml><?xml version="1.0" encoding="utf-8"?>
<sst xmlns="http://schemas.openxmlformats.org/spreadsheetml/2006/main" count="164" uniqueCount="115">
  <si>
    <t>COUNTY OF GLENN</t>
  </si>
  <si>
    <t>2% Increase</t>
  </si>
  <si>
    <t>STATE OF CALIFORNIA</t>
  </si>
  <si>
    <t>BUDGET WORKPAPER</t>
  </si>
  <si>
    <t>FOR FISCAL YEAR 2025-26</t>
  </si>
  <si>
    <t>DEPARTMENT:</t>
  </si>
  <si>
    <t>05022000 HAMILTON FIRE DISTRICT</t>
  </si>
  <si>
    <t>FUNCTION:</t>
  </si>
  <si>
    <t>PUBLIC PROTECTION</t>
  </si>
  <si>
    <t>ACTIVITY:</t>
  </si>
  <si>
    <t>FIRE PROTECTION</t>
  </si>
  <si>
    <t>2024-25</t>
  </si>
  <si>
    <t>2025-26</t>
  </si>
  <si>
    <t>2023-24</t>
  </si>
  <si>
    <t>WORKING</t>
  </si>
  <si>
    <t>PROVIDED</t>
  </si>
  <si>
    <t>DISTRICT</t>
  </si>
  <si>
    <t>SIGNATURE:</t>
  </si>
  <si>
    <t>ACTUAL</t>
  </si>
  <si>
    <t>BUDGET</t>
  </si>
  <si>
    <t>AMOUNTS</t>
  </si>
  <si>
    <t>CHANGES</t>
  </si>
  <si>
    <t>REQUESTS</t>
  </si>
  <si>
    <t xml:space="preserve">REVENUES                                                                                                                            </t>
  </si>
  <si>
    <t xml:space="preserve">TAXES                                                                                                                               </t>
  </si>
  <si>
    <t>14010 CURRENT SECURED</t>
  </si>
  <si>
    <t>14020 CURRENT UNSECURED</t>
  </si>
  <si>
    <t>14030 PRIOR SECURED TAX</t>
  </si>
  <si>
    <t>14040 PRIOR UNSECURED TAX</t>
  </si>
  <si>
    <t>14046 SB813 CURRENT SECURED</t>
  </si>
  <si>
    <t>14047 SB813 CURRENT UNSECURED</t>
  </si>
  <si>
    <t>14048 SB813 PRIOR SECURED</t>
  </si>
  <si>
    <t>14049 SB813 PRIOR UNSECURED</t>
  </si>
  <si>
    <t>14081 BACKFILL TAXES</t>
  </si>
  <si>
    <t>TOTAL TAXES</t>
  </si>
  <si>
    <t>LICENSES &amp; PERMITS</t>
  </si>
  <si>
    <t>21460 OTHER LICENSES &amp; PERMITS</t>
  </si>
  <si>
    <t>TOTAL LICENSES &amp; PERMTIS</t>
  </si>
  <si>
    <t xml:space="preserve">FINES, FORFEITURES &amp; PENALTIES                                                                                                      </t>
  </si>
  <si>
    <t>37320 PENALTIES/COST DELQ TAXES</t>
  </si>
  <si>
    <t>TOTAL FINES, FORFEITURES &amp; PENALTIES</t>
  </si>
  <si>
    <t xml:space="preserve">USE OF MONEY &amp; PROPERTY                                                                                                             </t>
  </si>
  <si>
    <t>44300 INTEREST</t>
  </si>
  <si>
    <t>TOTAL USE OF MONEY &amp; PROPERTY</t>
  </si>
  <si>
    <t xml:space="preserve">INTERGOVERNMENTAL REVENUE                                                                                                           </t>
  </si>
  <si>
    <t>52240 STATE IN-LIEU TAX</t>
  </si>
  <si>
    <t>52580 HOPTR</t>
  </si>
  <si>
    <t>52820 PUBLIC SAFETY SALES TAX</t>
  </si>
  <si>
    <t>52906 STATE OES REVENUE</t>
  </si>
  <si>
    <t>52907 ST DEPT OF FORESTRY</t>
  </si>
  <si>
    <t>54471 FEDERAL-OTHER</t>
  </si>
  <si>
    <t>54606 FEDERAL COVID19-REVENUE</t>
  </si>
  <si>
    <t>TOTAL INTERGOVERNMENTAL REVENUE</t>
  </si>
  <si>
    <t xml:space="preserve">CHARGES FOR CURRENT SERVICES                                                                                                        </t>
  </si>
  <si>
    <t>61153 FIRE ASSESSMENT</t>
  </si>
  <si>
    <t>61155 PY DELINQ SPECIAL ASSESSMENT</t>
  </si>
  <si>
    <t>64253 MUTUAL AID SERVICES</t>
  </si>
  <si>
    <t>66550 OTHER CHARGES FOR SERVICES</t>
  </si>
  <si>
    <t>TOTAL CHARGES FOR CURRENT SERVICES</t>
  </si>
  <si>
    <t xml:space="preserve">MISCELLANEOUS REVENUES                                                                                                              </t>
  </si>
  <si>
    <t>74112 MISCELLANEOUS REVENUE</t>
  </si>
  <si>
    <t>74118 REFUNDS &amp; REBATES</t>
  </si>
  <si>
    <t>TOTAL MISCELLANEOUS REVENUES</t>
  </si>
  <si>
    <t>OTHER FINANCING SOURCES</t>
  </si>
  <si>
    <t>78100 SALE OF FIXED ASSETS</t>
  </si>
  <si>
    <t>TOTAL OTHER FINANCING SOURCES</t>
  </si>
  <si>
    <t>TOTAL REVENUES</t>
  </si>
  <si>
    <t>EXPENSES</t>
  </si>
  <si>
    <t xml:space="preserve">SALARIES &amp; BENEFITS                                                                                                                 </t>
  </si>
  <si>
    <t>01010 SALARIES &amp; WAGES</t>
  </si>
  <si>
    <t>01012 ADDITIONAL HELP</t>
  </si>
  <si>
    <t>01030 SOCIAL SECURITY</t>
  </si>
  <si>
    <t>01031 MEDICARE COVERAGE</t>
  </si>
  <si>
    <t>01040 GROUP HEALTH INSURANCE</t>
  </si>
  <si>
    <t>01045 UNEMPLOYMENT INSURANCE</t>
  </si>
  <si>
    <t>01050 WORKER COMPENSATION INSURANCE</t>
  </si>
  <si>
    <t>TOTAL SALARIES &amp; BENEFITS</t>
  </si>
  <si>
    <t xml:space="preserve">SERVICES &amp; SUPPLIES                                                                                                                 </t>
  </si>
  <si>
    <t>03110 CLOTHING &amp; PERSONAL SUPPLIES</t>
  </si>
  <si>
    <t>03120 COMMUNICATIONS</t>
  </si>
  <si>
    <t>03122 COMMUNICATIONS-DISPATCH</t>
  </si>
  <si>
    <t>03150 INSURANCE</t>
  </si>
  <si>
    <t>03170 MAINT-EQUIPMENT</t>
  </si>
  <si>
    <t>03180 MAINT-STRUCTURES &amp; IMPROVEMENT</t>
  </si>
  <si>
    <t>03190 MEDICAL &amp; LAB SUPPLIES</t>
  </si>
  <si>
    <t>03200 MEMBERSHIPS</t>
  </si>
  <si>
    <t>03220 OFFICE EXPENSE</t>
  </si>
  <si>
    <t>03230 PROFESSIONAL SERVICES</t>
  </si>
  <si>
    <t>03240 PUBLICATIONS</t>
  </si>
  <si>
    <t>03250 RENTS &amp; LEASES-EQUIP</t>
  </si>
  <si>
    <t>03270 SMALL TOOLS &amp; INSTRUMENTS</t>
  </si>
  <si>
    <t>03280 SPECIAL DEPT EXPENSE</t>
  </si>
  <si>
    <t>03281 SPEC DEPT-TRAINING</t>
  </si>
  <si>
    <t>04291 FOOD &amp; LODGING</t>
  </si>
  <si>
    <t>04292 GAS &amp; OIL</t>
  </si>
  <si>
    <t>04294 MILEAGE</t>
  </si>
  <si>
    <t>04300 UTILITIES</t>
  </si>
  <si>
    <t>TOTAL SERVICES &amp; SUPPLIES</t>
  </si>
  <si>
    <t xml:space="preserve">OTHER CHARGES                                                                                                                       </t>
  </si>
  <si>
    <t>05500 TAXES &amp; ASSESSMENTS</t>
  </si>
  <si>
    <t>05700 ADMINISTRATIVE EXPENSE</t>
  </si>
  <si>
    <t>05730 A-87 COST ALLOCATION</t>
  </si>
  <si>
    <t>*</t>
  </si>
  <si>
    <t>TOTAL OTHER CHARGES</t>
  </si>
  <si>
    <t xml:space="preserve">FIXED ASSETS                                                                                                                        </t>
  </si>
  <si>
    <t>07200 BUILDINGS &amp; IMPROVEMENTS</t>
  </si>
  <si>
    <t>07350 VEHICLES</t>
  </si>
  <si>
    <t>07360 SPECIAL DEPT EQUIPMENT</t>
  </si>
  <si>
    <t>TOTAL FIXED ASSETS</t>
  </si>
  <si>
    <t>* This amount was calcuated by DOF and has been submitted to the State Controller's Office for approval. If you need the supporting documentation, please request it from DOF.</t>
  </si>
  <si>
    <t xml:space="preserve">CONTINGENCY                                                                                                                         </t>
  </si>
  <si>
    <t>09900 CONTINGENCY</t>
  </si>
  <si>
    <t>TOTAL CONTINGENCY</t>
  </si>
  <si>
    <t>TOTAL EXPENSES</t>
  </si>
  <si>
    <t>NET COUNTY RETURN/(COST)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</si>
</sst>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_(&quot;$&quot;* #,##0_);_(&quot;$&quot;* \(#,##0\);_(&quot;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19" fillId="4" borderId="0" applyNumberFormat="0" applyBorder="0" applyAlignment="0" applyProtection="0"/>
    <xf numFmtId="0" fontId="2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5" fontId="20" fillId="0" borderId="0"/>
    <xf numFmtId="0" fontId="21" fillId="0" borderId="0"/>
    <xf numFmtId="0" fontId="1" fillId="0" borderId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25">
    <xf numFmtId="0" fontId="0" fillId="0" borderId="0" xfId="0"/>
    <xf numFmtId="41" fontId="26" fillId="0" borderId="0" xfId="53" applyNumberFormat="1" applyFont="1" applyAlignment="1" applyProtection="1">
      <alignment horizontal="right"/>
      <protection locked="0"/>
    </xf>
    <xf numFmtId="164" fontId="27" fillId="0" borderId="0" xfId="58" applyNumberFormat="1" applyFont="1" applyFill="1" applyAlignment="1" applyProtection="1">
      <alignment horizontal="right"/>
      <protection locked="0"/>
    </xf>
    <xf numFmtId="41" fontId="26" fillId="0" borderId="10" xfId="53" applyNumberFormat="1" applyFont="1" applyBorder="1" applyAlignment="1" applyProtection="1">
      <alignment horizontal="right"/>
      <protection locked="0"/>
    </xf>
    <xf numFmtId="0" fontId="27" fillId="0" borderId="0" xfId="0" applyFont="1"/>
    <xf numFmtId="165" fontId="26" fillId="0" borderId="0" xfId="53" applyFont="1" applyProtection="1">
      <protection locked="0"/>
    </xf>
    <xf numFmtId="164" fontId="26" fillId="0" borderId="0" xfId="56" applyNumberFormat="1" applyFont="1" applyFill="1" applyProtection="1">
      <protection locked="0"/>
    </xf>
    <xf numFmtId="164" fontId="27" fillId="0" borderId="0" xfId="1" applyNumberFormat="1" applyFont="1" applyFill="1"/>
    <xf numFmtId="49" fontId="27" fillId="0" borderId="0" xfId="1" applyNumberFormat="1" applyFont="1"/>
    <xf numFmtId="165" fontId="26" fillId="0" borderId="10" xfId="53" applyFont="1" applyBorder="1" applyProtection="1">
      <protection locked="0"/>
    </xf>
    <xf numFmtId="164" fontId="27" fillId="0" borderId="0" xfId="1" applyNumberFormat="1" applyFont="1"/>
    <xf numFmtId="0" fontId="27" fillId="0" borderId="0" xfId="0" applyFont="1" applyAlignment="1">
      <alignment horizontal="left" indent="1"/>
    </xf>
    <xf numFmtId="166" fontId="27" fillId="0" borderId="0" xfId="64" applyNumberFormat="1" applyFont="1" applyFill="1"/>
    <xf numFmtId="164" fontId="27" fillId="0" borderId="0" xfId="0" applyNumberFormat="1" applyFont="1"/>
    <xf numFmtId="164" fontId="27" fillId="0" borderId="0" xfId="1" applyNumberFormat="1" applyFont="1" applyFill="1" applyBorder="1"/>
    <xf numFmtId="164" fontId="27" fillId="0" borderId="11" xfId="1" applyNumberFormat="1" applyFont="1" applyFill="1" applyBorder="1"/>
    <xf numFmtId="164" fontId="27" fillId="0" borderId="11" xfId="0" applyNumberFormat="1" applyFont="1" applyBorder="1"/>
    <xf numFmtId="164" fontId="27" fillId="0" borderId="12" xfId="1" applyNumberFormat="1" applyFont="1" applyFill="1" applyBorder="1"/>
    <xf numFmtId="166" fontId="27" fillId="0" borderId="10" xfId="64" applyNumberFormat="1" applyFont="1" applyFill="1" applyBorder="1"/>
    <xf numFmtId="49" fontId="28" fillId="0" borderId="0" xfId="1" applyNumberFormat="1" applyFont="1" applyFill="1" applyAlignment="1"/>
    <xf numFmtId="0" fontId="30" fillId="0" borderId="0" xfId="0" applyFont="1"/>
    <xf numFmtId="2" fontId="27" fillId="33" borderId="0" xfId="0" applyNumberFormat="1" applyFont="1" applyFill="1"/>
    <xf numFmtId="164" fontId="27" fillId="0" borderId="13" xfId="1" applyNumberFormat="1" applyFont="1" applyFill="1" applyBorder="1"/>
    <xf numFmtId="165" fontId="29" fillId="0" borderId="0" xfId="53" applyFont="1" applyAlignment="1" applyProtection="1">
      <alignment horizontal="center"/>
      <protection locked="0"/>
    </xf>
    <xf numFmtId="0" fontId="31" fillId="0" borderId="0" xfId="0" applyFont="1" applyAlignment="1">
      <alignment horizontal="center" wrapText="1"/>
    </xf>
  </cellXfs>
  <cellStyles count="6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7"/>
    <cellStyle name="60% - Accent2" xfId="26" builtinId="36" customBuiltin="1"/>
    <cellStyle name="60% - Accent2 2" xfId="48"/>
    <cellStyle name="60% - Accent3" xfId="30" builtinId="40" customBuiltin="1"/>
    <cellStyle name="60% - Accent3 2" xfId="49"/>
    <cellStyle name="60% - Accent4" xfId="34" builtinId="44" customBuiltin="1"/>
    <cellStyle name="60% - Accent4 2" xfId="50"/>
    <cellStyle name="60% - Accent5" xfId="38" builtinId="48" customBuiltin="1"/>
    <cellStyle name="60% - Accent5 2" xfId="51"/>
    <cellStyle name="60% - Accent6" xfId="42" builtinId="52" customBuiltin="1"/>
    <cellStyle name="60% - Accent6 2" xfId="52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60"/>
    <cellStyle name="Comma 2 3 2" xfId="58"/>
    <cellStyle name="Comma 3" xfId="44"/>
    <cellStyle name="Comma 3 2 5" xfId="56"/>
    <cellStyle name="Comma 4" xfId="62"/>
    <cellStyle name="Comma 7 2" xfId="57"/>
    <cellStyle name="Currency" xfId="64" builtinId="4"/>
    <cellStyle name="Currency 2" xfId="63"/>
    <cellStyle name="Currency 3" xfId="65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eutral 2" xfId="45"/>
    <cellStyle name="Normal" xfId="0" builtinId="0"/>
    <cellStyle name="Normal 10 2 2" xfId="54"/>
    <cellStyle name="Normal 2" xfId="53"/>
    <cellStyle name="Normal 21" xfId="55"/>
    <cellStyle name="Normal 3" xfId="59"/>
    <cellStyle name="Normal 4" xfId="46"/>
    <cellStyle name="Normal 5" xfId="61"/>
    <cellStyle name="Note" xfId="16" builtinId="10" customBuiltin="1"/>
    <cellStyle name="Output" xfId="11" builtinId="21" customBuiltin="1"/>
    <cellStyle name="Title" xfId="2" builtinId="15" customBuiltin="1"/>
    <cellStyle name="Title 2" xfId="43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abSelected="1" topLeftCell="A109" zoomScaleNormal="100" workbookViewId="0">
      <selection activeCell="G102" sqref="G102"/>
    </sheetView>
  </sheetViews>
  <sheetFormatPr defaultColWidth="9.140625" defaultRowHeight="15.75" x14ac:dyDescent="0.25"/>
  <cols>
    <col min="1" max="1" width="17.140625" style="4" customWidth="1"/>
    <col min="2" max="2" width="18.85546875" style="10" customWidth="1"/>
    <col min="3" max="4" width="12.7109375" style="7" customWidth="1"/>
    <col min="5" max="5" width="14.28515625" style="4" customWidth="1"/>
    <col min="6" max="7" width="15.7109375" style="4" customWidth="1"/>
    <col min="8" max="16384" width="9.140625" style="4"/>
  </cols>
  <sheetData>
    <row r="1" spans="1:11" x14ac:dyDescent="0.25">
      <c r="A1" s="23" t="s">
        <v>0</v>
      </c>
      <c r="B1" s="23"/>
      <c r="C1" s="23"/>
      <c r="D1" s="23"/>
      <c r="E1" s="23"/>
      <c r="F1" s="23"/>
      <c r="G1" s="23"/>
      <c r="J1" s="21">
        <v>1.02</v>
      </c>
      <c r="K1" s="4" t="s">
        <v>1</v>
      </c>
    </row>
    <row r="2" spans="1:11" x14ac:dyDescent="0.25">
      <c r="A2" s="23" t="s">
        <v>2</v>
      </c>
      <c r="B2" s="23"/>
      <c r="C2" s="23"/>
      <c r="D2" s="23"/>
      <c r="E2" s="23"/>
      <c r="F2" s="23"/>
      <c r="G2" s="23"/>
    </row>
    <row r="3" spans="1:11" x14ac:dyDescent="0.25">
      <c r="A3" s="23" t="s">
        <v>3</v>
      </c>
      <c r="B3" s="23"/>
      <c r="C3" s="23"/>
      <c r="D3" s="23"/>
      <c r="E3" s="23"/>
      <c r="F3" s="23"/>
      <c r="G3" s="23"/>
    </row>
    <row r="4" spans="1:11" x14ac:dyDescent="0.25">
      <c r="A4" s="23" t="s">
        <v>4</v>
      </c>
      <c r="B4" s="23"/>
      <c r="C4" s="23"/>
      <c r="D4" s="23"/>
      <c r="E4" s="23"/>
      <c r="F4" s="23"/>
      <c r="G4" s="23"/>
    </row>
    <row r="5" spans="1:11" ht="9.75" customHeight="1" x14ac:dyDescent="0.25">
      <c r="A5" s="5"/>
      <c r="B5" s="5"/>
      <c r="C5" s="6"/>
      <c r="D5" s="6"/>
      <c r="E5" s="6"/>
      <c r="F5" s="6"/>
      <c r="G5" s="6"/>
    </row>
    <row r="6" spans="1:11" x14ac:dyDescent="0.25">
      <c r="A6" s="4" t="s">
        <v>5</v>
      </c>
      <c r="B6" s="19" t="s">
        <v>6</v>
      </c>
    </row>
    <row r="7" spans="1:11" x14ac:dyDescent="0.25">
      <c r="A7" s="4" t="s">
        <v>7</v>
      </c>
      <c r="B7" s="8" t="s">
        <v>8</v>
      </c>
    </row>
    <row r="8" spans="1:11" x14ac:dyDescent="0.25">
      <c r="A8" s="4" t="s">
        <v>9</v>
      </c>
      <c r="B8" s="8" t="s">
        <v>10</v>
      </c>
    </row>
    <row r="9" spans="1:11" x14ac:dyDescent="0.25">
      <c r="A9" s="5"/>
      <c r="B9" s="5"/>
      <c r="C9" s="1"/>
      <c r="D9" s="1" t="s">
        <v>11</v>
      </c>
      <c r="E9" s="1" t="s">
        <v>12</v>
      </c>
      <c r="F9" s="2"/>
      <c r="G9" s="1" t="s">
        <v>12</v>
      </c>
    </row>
    <row r="10" spans="1:11" x14ac:dyDescent="0.25">
      <c r="A10" s="5"/>
      <c r="B10" s="5"/>
      <c r="C10" s="1" t="s">
        <v>13</v>
      </c>
      <c r="D10" s="1" t="s">
        <v>14</v>
      </c>
      <c r="E10" s="1" t="s">
        <v>15</v>
      </c>
      <c r="F10" s="1" t="s">
        <v>16</v>
      </c>
      <c r="G10" s="1" t="s">
        <v>16</v>
      </c>
    </row>
    <row r="11" spans="1:11" ht="16.5" thickBot="1" x14ac:dyDescent="0.3">
      <c r="A11" s="9" t="s">
        <v>17</v>
      </c>
      <c r="B11" s="9"/>
      <c r="C11" s="3" t="s">
        <v>18</v>
      </c>
      <c r="D11" s="3" t="s">
        <v>19</v>
      </c>
      <c r="E11" s="3" t="s">
        <v>20</v>
      </c>
      <c r="F11" s="3" t="s">
        <v>21</v>
      </c>
      <c r="G11" s="3" t="s">
        <v>22</v>
      </c>
    </row>
    <row r="12" spans="1:11" ht="16.5" thickTop="1" x14ac:dyDescent="0.25">
      <c r="A12" s="4" t="s">
        <v>23</v>
      </c>
    </row>
    <row r="13" spans="1:11" x14ac:dyDescent="0.25">
      <c r="A13" s="4" t="s">
        <v>24</v>
      </c>
    </row>
    <row r="14" spans="1:11" x14ac:dyDescent="0.25">
      <c r="A14" s="11" t="s">
        <v>25</v>
      </c>
      <c r="C14" s="12">
        <v>29016.799999999999</v>
      </c>
      <c r="D14" s="12">
        <v>27820</v>
      </c>
      <c r="E14" s="12">
        <f>D14*J$1</f>
        <v>28376.400000000001</v>
      </c>
      <c r="F14" s="12"/>
      <c r="G14" s="12">
        <f t="shared" ref="G14:G22" si="0">E14+F14</f>
        <v>28376.400000000001</v>
      </c>
    </row>
    <row r="15" spans="1:11" x14ac:dyDescent="0.25">
      <c r="A15" s="11" t="s">
        <v>26</v>
      </c>
      <c r="C15" s="7">
        <v>1271.05</v>
      </c>
      <c r="D15" s="7">
        <v>1180</v>
      </c>
      <c r="E15" s="7">
        <f t="shared" ref="E15:E17" si="1">D15*J$1</f>
        <v>1203.5999999999999</v>
      </c>
      <c r="F15" s="7"/>
      <c r="G15" s="13">
        <f t="shared" si="0"/>
        <v>1203.5999999999999</v>
      </c>
    </row>
    <row r="16" spans="1:11" x14ac:dyDescent="0.25">
      <c r="A16" s="11" t="s">
        <v>27</v>
      </c>
      <c r="C16" s="7">
        <v>0</v>
      </c>
      <c r="D16" s="7">
        <v>0</v>
      </c>
      <c r="E16" s="7">
        <f t="shared" si="1"/>
        <v>0</v>
      </c>
      <c r="F16" s="7"/>
      <c r="G16" s="13">
        <f t="shared" si="0"/>
        <v>0</v>
      </c>
    </row>
    <row r="17" spans="1:8" x14ac:dyDescent="0.25">
      <c r="A17" s="11" t="s">
        <v>28</v>
      </c>
      <c r="C17" s="7">
        <v>14.41</v>
      </c>
      <c r="D17" s="7">
        <v>15</v>
      </c>
      <c r="E17" s="7">
        <f t="shared" si="1"/>
        <v>15.3</v>
      </c>
      <c r="F17" s="7"/>
      <c r="G17" s="13">
        <f t="shared" si="0"/>
        <v>15.3</v>
      </c>
    </row>
    <row r="18" spans="1:8" x14ac:dyDescent="0.25">
      <c r="A18" s="11" t="s">
        <v>29</v>
      </c>
      <c r="C18" s="7">
        <v>339.03</v>
      </c>
      <c r="D18" s="7">
        <v>550</v>
      </c>
      <c r="E18" s="7">
        <f>D18</f>
        <v>550</v>
      </c>
      <c r="F18" s="7"/>
      <c r="G18" s="13">
        <f t="shared" si="0"/>
        <v>550</v>
      </c>
    </row>
    <row r="19" spans="1:8" x14ac:dyDescent="0.25">
      <c r="A19" s="11" t="s">
        <v>30</v>
      </c>
      <c r="C19" s="14">
        <v>18.03</v>
      </c>
      <c r="D19" s="14">
        <v>10</v>
      </c>
      <c r="E19" s="14">
        <f>D19</f>
        <v>10</v>
      </c>
      <c r="F19" s="14"/>
      <c r="G19" s="13">
        <f t="shared" si="0"/>
        <v>10</v>
      </c>
    </row>
    <row r="20" spans="1:8" x14ac:dyDescent="0.25">
      <c r="A20" s="11" t="s">
        <v>31</v>
      </c>
      <c r="C20" s="14">
        <v>169.16</v>
      </c>
      <c r="D20" s="14">
        <v>230</v>
      </c>
      <c r="E20" s="14">
        <f>D20</f>
        <v>230</v>
      </c>
      <c r="F20" s="14"/>
      <c r="G20" s="13">
        <f t="shared" si="0"/>
        <v>230</v>
      </c>
    </row>
    <row r="21" spans="1:8" x14ac:dyDescent="0.25">
      <c r="A21" s="11" t="s">
        <v>32</v>
      </c>
      <c r="C21" s="14">
        <v>0</v>
      </c>
      <c r="D21" s="14">
        <v>0</v>
      </c>
      <c r="E21" s="14">
        <f>D21</f>
        <v>0</v>
      </c>
      <c r="F21" s="14"/>
      <c r="G21" s="13">
        <f t="shared" si="0"/>
        <v>0</v>
      </c>
    </row>
    <row r="22" spans="1:8" x14ac:dyDescent="0.25">
      <c r="A22" s="11" t="s">
        <v>33</v>
      </c>
      <c r="C22" s="15">
        <v>0</v>
      </c>
      <c r="D22" s="15">
        <v>0</v>
      </c>
      <c r="E22" s="15">
        <f>D22</f>
        <v>0</v>
      </c>
      <c r="F22" s="15"/>
      <c r="G22" s="16">
        <f t="shared" si="0"/>
        <v>0</v>
      </c>
    </row>
    <row r="23" spans="1:8" x14ac:dyDescent="0.25">
      <c r="A23" s="4" t="s">
        <v>34</v>
      </c>
      <c r="C23" s="7">
        <f>SUM(C14:C22)</f>
        <v>30828.479999999996</v>
      </c>
      <c r="D23" s="7">
        <f t="shared" ref="D23:F23" si="2">SUM(D14:D22)</f>
        <v>29805</v>
      </c>
      <c r="E23" s="7">
        <f t="shared" si="2"/>
        <v>30385.3</v>
      </c>
      <c r="F23" s="7">
        <f t="shared" si="2"/>
        <v>0</v>
      </c>
      <c r="G23" s="7">
        <f>SUM(G14:G22)</f>
        <v>30385.3</v>
      </c>
    </row>
    <row r="24" spans="1:8" x14ac:dyDescent="0.25">
      <c r="E24" s="7"/>
      <c r="F24" s="7"/>
      <c r="G24" s="7"/>
    </row>
    <row r="25" spans="1:8" x14ac:dyDescent="0.25">
      <c r="A25" s="4" t="s">
        <v>35</v>
      </c>
      <c r="E25" s="7"/>
      <c r="F25" s="7"/>
      <c r="G25" s="7"/>
    </row>
    <row r="26" spans="1:8" ht="15.75" customHeight="1" x14ac:dyDescent="0.25">
      <c r="A26" s="11" t="s">
        <v>36</v>
      </c>
      <c r="C26" s="15">
        <v>35</v>
      </c>
      <c r="D26" s="15">
        <v>0</v>
      </c>
      <c r="E26" s="15">
        <v>0</v>
      </c>
      <c r="F26" s="15"/>
      <c r="G26" s="16">
        <f>E26+F26</f>
        <v>0</v>
      </c>
    </row>
    <row r="27" spans="1:8" ht="15.75" customHeight="1" x14ac:dyDescent="0.25">
      <c r="A27" s="4" t="s">
        <v>37</v>
      </c>
      <c r="C27" s="7">
        <f>C26</f>
        <v>35</v>
      </c>
      <c r="D27" s="7">
        <f>D26</f>
        <v>0</v>
      </c>
      <c r="E27" s="7">
        <f>E26</f>
        <v>0</v>
      </c>
      <c r="F27" s="7">
        <f>F26</f>
        <v>0</v>
      </c>
      <c r="G27" s="13">
        <f>G26</f>
        <v>0</v>
      </c>
    </row>
    <row r="28" spans="1:8" ht="15.75" customHeight="1" x14ac:dyDescent="0.25">
      <c r="E28" s="7"/>
      <c r="F28" s="7"/>
      <c r="G28" s="13"/>
    </row>
    <row r="29" spans="1:8" x14ac:dyDescent="0.25">
      <c r="A29" s="4" t="s">
        <v>38</v>
      </c>
      <c r="D29" s="4"/>
      <c r="G29" s="13"/>
    </row>
    <row r="30" spans="1:8" x14ac:dyDescent="0.25">
      <c r="A30" s="11" t="s">
        <v>39</v>
      </c>
      <c r="C30" s="15">
        <v>400.42</v>
      </c>
      <c r="D30" s="15">
        <v>1400</v>
      </c>
      <c r="E30" s="15">
        <f>D30</f>
        <v>1400</v>
      </c>
      <c r="F30" s="15"/>
      <c r="G30" s="16">
        <f>E30+F30</f>
        <v>1400</v>
      </c>
    </row>
    <row r="31" spans="1:8" x14ac:dyDescent="0.25">
      <c r="A31" s="4" t="s">
        <v>40</v>
      </c>
      <c r="C31" s="7">
        <f>SUM(C30)</f>
        <v>400.42</v>
      </c>
      <c r="D31" s="7">
        <f t="shared" ref="D31:F31" si="3">SUM(D30)</f>
        <v>1400</v>
      </c>
      <c r="E31" s="7">
        <f t="shared" si="3"/>
        <v>1400</v>
      </c>
      <c r="F31" s="7">
        <f t="shared" si="3"/>
        <v>0</v>
      </c>
      <c r="G31" s="7">
        <f>SUM(G30)</f>
        <v>1400</v>
      </c>
      <c r="H31" s="7"/>
    </row>
    <row r="32" spans="1:8" ht="3" customHeight="1" x14ac:dyDescent="0.25">
      <c r="E32" s="7"/>
      <c r="F32" s="7"/>
      <c r="G32" s="13"/>
    </row>
    <row r="33" spans="1:7" x14ac:dyDescent="0.25">
      <c r="A33" s="4" t="s">
        <v>41</v>
      </c>
      <c r="D33" s="4"/>
      <c r="G33" s="13"/>
    </row>
    <row r="34" spans="1:7" x14ac:dyDescent="0.25">
      <c r="A34" s="11" t="s">
        <v>42</v>
      </c>
      <c r="C34" s="15">
        <v>8271.48</v>
      </c>
      <c r="D34" s="15">
        <v>3300</v>
      </c>
      <c r="E34" s="15">
        <f>D34</f>
        <v>3300</v>
      </c>
      <c r="F34" s="15"/>
      <c r="G34" s="16">
        <f>E34+F34</f>
        <v>3300</v>
      </c>
    </row>
    <row r="35" spans="1:7" x14ac:dyDescent="0.25">
      <c r="A35" s="4" t="s">
        <v>43</v>
      </c>
      <c r="C35" s="7">
        <f>SUM(C34)</f>
        <v>8271.48</v>
      </c>
      <c r="D35" s="7">
        <f t="shared" ref="D35:F35" si="4">SUM(D34)</f>
        <v>3300</v>
      </c>
      <c r="E35" s="7">
        <f t="shared" si="4"/>
        <v>3300</v>
      </c>
      <c r="F35" s="7">
        <f t="shared" si="4"/>
        <v>0</v>
      </c>
      <c r="G35" s="7">
        <f>SUM(G34)</f>
        <v>3300</v>
      </c>
    </row>
    <row r="36" spans="1:7" ht="6.75" customHeight="1" x14ac:dyDescent="0.25">
      <c r="E36" s="7"/>
      <c r="F36" s="7"/>
      <c r="G36" s="13"/>
    </row>
    <row r="37" spans="1:7" x14ac:dyDescent="0.25">
      <c r="A37" s="4" t="s">
        <v>44</v>
      </c>
      <c r="D37" s="4"/>
      <c r="G37" s="13"/>
    </row>
    <row r="38" spans="1:7" x14ac:dyDescent="0.25">
      <c r="A38" s="11" t="s">
        <v>45</v>
      </c>
      <c r="C38" s="7">
        <v>80.36</v>
      </c>
      <c r="D38" s="7">
        <v>100</v>
      </c>
      <c r="E38" s="7">
        <f>D38</f>
        <v>100</v>
      </c>
      <c r="F38" s="7"/>
      <c r="G38" s="13">
        <f t="shared" ref="G38:G44" si="5">E38+F38</f>
        <v>100</v>
      </c>
    </row>
    <row r="39" spans="1:7" x14ac:dyDescent="0.25">
      <c r="A39" s="11" t="s">
        <v>46</v>
      </c>
      <c r="C39" s="7">
        <v>206.86</v>
      </c>
      <c r="D39" s="7">
        <v>225</v>
      </c>
      <c r="E39" s="7">
        <f t="shared" ref="E39:E43" si="6">D39</f>
        <v>225</v>
      </c>
      <c r="F39" s="7"/>
      <c r="G39" s="13">
        <f t="shared" si="5"/>
        <v>225</v>
      </c>
    </row>
    <row r="40" spans="1:7" x14ac:dyDescent="0.25">
      <c r="A40" s="11" t="s">
        <v>47</v>
      </c>
      <c r="C40" s="7">
        <v>2165.63</v>
      </c>
      <c r="D40" s="7">
        <v>3500</v>
      </c>
      <c r="E40" s="7">
        <f t="shared" si="6"/>
        <v>3500</v>
      </c>
      <c r="F40" s="7"/>
      <c r="G40" s="13">
        <f t="shared" si="5"/>
        <v>3500</v>
      </c>
    </row>
    <row r="41" spans="1:7" x14ac:dyDescent="0.25">
      <c r="A41" s="11" t="s">
        <v>48</v>
      </c>
      <c r="C41" s="7">
        <v>101111.53</v>
      </c>
      <c r="D41" s="7">
        <v>415000</v>
      </c>
      <c r="E41" s="7"/>
      <c r="F41" s="7">
        <v>200000</v>
      </c>
      <c r="G41" s="13">
        <v>200000</v>
      </c>
    </row>
    <row r="42" spans="1:7" x14ac:dyDescent="0.25">
      <c r="A42" s="11" t="s">
        <v>49</v>
      </c>
      <c r="C42" s="7">
        <v>0</v>
      </c>
      <c r="D42" s="7">
        <v>5000</v>
      </c>
      <c r="E42" s="7">
        <f t="shared" si="6"/>
        <v>5000</v>
      </c>
      <c r="F42" s="7"/>
      <c r="G42" s="13">
        <f t="shared" si="5"/>
        <v>5000</v>
      </c>
    </row>
    <row r="43" spans="1:7" x14ac:dyDescent="0.25">
      <c r="A43" s="11" t="s">
        <v>50</v>
      </c>
      <c r="C43" s="14">
        <v>0</v>
      </c>
      <c r="D43" s="14">
        <v>150000</v>
      </c>
      <c r="E43" s="7">
        <f t="shared" si="6"/>
        <v>150000</v>
      </c>
      <c r="F43" s="14"/>
      <c r="G43" s="13">
        <f t="shared" si="5"/>
        <v>150000</v>
      </c>
    </row>
    <row r="44" spans="1:7" x14ac:dyDescent="0.25">
      <c r="A44" s="11" t="s">
        <v>51</v>
      </c>
      <c r="C44" s="15">
        <v>0</v>
      </c>
      <c r="D44" s="15">
        <v>0</v>
      </c>
      <c r="E44" s="15">
        <v>0</v>
      </c>
      <c r="F44" s="15"/>
      <c r="G44" s="16">
        <f t="shared" si="5"/>
        <v>0</v>
      </c>
    </row>
    <row r="45" spans="1:7" x14ac:dyDescent="0.25">
      <c r="A45" s="4" t="s">
        <v>52</v>
      </c>
      <c r="C45" s="7">
        <f>SUM(C38:C44)</f>
        <v>103564.38</v>
      </c>
      <c r="D45" s="7">
        <f t="shared" ref="D45:G45" si="7">SUM(D38:D44)</f>
        <v>573825</v>
      </c>
      <c r="E45" s="7">
        <f t="shared" si="7"/>
        <v>158825</v>
      </c>
      <c r="F45" s="7"/>
      <c r="G45" s="7">
        <f t="shared" si="7"/>
        <v>358825</v>
      </c>
    </row>
    <row r="46" spans="1:7" ht="6.75" customHeight="1" x14ac:dyDescent="0.25">
      <c r="E46" s="7"/>
      <c r="F46" s="7"/>
      <c r="G46" s="13"/>
    </row>
    <row r="47" spans="1:7" x14ac:dyDescent="0.25">
      <c r="A47" s="4" t="s">
        <v>53</v>
      </c>
      <c r="D47" s="4"/>
      <c r="G47" s="13"/>
    </row>
    <row r="48" spans="1:7" x14ac:dyDescent="0.25">
      <c r="A48" s="11" t="s">
        <v>54</v>
      </c>
      <c r="C48" s="7">
        <v>227701.96</v>
      </c>
      <c r="D48" s="7">
        <v>225000</v>
      </c>
      <c r="E48" s="7">
        <v>225000</v>
      </c>
      <c r="F48" s="7">
        <v>15000</v>
      </c>
      <c r="G48" s="13">
        <v>240000</v>
      </c>
    </row>
    <row r="49" spans="1:7" x14ac:dyDescent="0.25">
      <c r="A49" s="11" t="s">
        <v>55</v>
      </c>
      <c r="C49" s="7">
        <v>2818.96</v>
      </c>
      <c r="D49" s="7">
        <v>3500</v>
      </c>
      <c r="E49" s="7">
        <f>D49</f>
        <v>3500</v>
      </c>
      <c r="F49" s="7"/>
      <c r="G49" s="13">
        <f>E49+F49</f>
        <v>3500</v>
      </c>
    </row>
    <row r="50" spans="1:7" x14ac:dyDescent="0.25">
      <c r="A50" s="11" t="s">
        <v>56</v>
      </c>
      <c r="C50" s="7">
        <v>0</v>
      </c>
      <c r="D50" s="7">
        <v>76000</v>
      </c>
      <c r="E50" s="7"/>
      <c r="F50" s="7">
        <v>40000</v>
      </c>
      <c r="G50" s="13">
        <f>E50+F50</f>
        <v>40000</v>
      </c>
    </row>
    <row r="51" spans="1:7" x14ac:dyDescent="0.25">
      <c r="A51" s="11" t="s">
        <v>57</v>
      </c>
      <c r="C51" s="15">
        <v>0</v>
      </c>
      <c r="D51" s="15">
        <v>0</v>
      </c>
      <c r="E51" s="15">
        <v>0</v>
      </c>
      <c r="F51" s="15"/>
      <c r="G51" s="16">
        <f>E51+F51</f>
        <v>0</v>
      </c>
    </row>
    <row r="52" spans="1:7" x14ac:dyDescent="0.25">
      <c r="A52" s="4" t="s">
        <v>58</v>
      </c>
      <c r="C52" s="7">
        <f>SUM(C48:C51)</f>
        <v>230520.91999999998</v>
      </c>
      <c r="D52" s="7">
        <f t="shared" ref="D52:F52" si="8">SUM(D48:D51)</f>
        <v>304500</v>
      </c>
      <c r="E52" s="7">
        <f>SUM(E48:E51)</f>
        <v>228500</v>
      </c>
      <c r="F52" s="7">
        <f t="shared" si="8"/>
        <v>55000</v>
      </c>
      <c r="G52" s="7">
        <f>SUM(G48:G51)</f>
        <v>283500</v>
      </c>
    </row>
    <row r="53" spans="1:7" ht="12.75" customHeight="1" x14ac:dyDescent="0.25">
      <c r="E53" s="7"/>
      <c r="F53" s="7"/>
      <c r="G53" s="13"/>
    </row>
    <row r="54" spans="1:7" x14ac:dyDescent="0.25">
      <c r="A54" s="4" t="s">
        <v>59</v>
      </c>
      <c r="D54" s="4"/>
      <c r="G54" s="13"/>
    </row>
    <row r="55" spans="1:7" x14ac:dyDescent="0.25">
      <c r="A55" s="11" t="s">
        <v>60</v>
      </c>
      <c r="C55" s="14">
        <v>0</v>
      </c>
      <c r="D55" s="14">
        <v>1800</v>
      </c>
      <c r="E55" s="14">
        <f>D55</f>
        <v>1800</v>
      </c>
      <c r="F55" s="14"/>
      <c r="G55" s="13">
        <f>E55+F55</f>
        <v>1800</v>
      </c>
    </row>
    <row r="56" spans="1:7" x14ac:dyDescent="0.25">
      <c r="A56" s="11" t="s">
        <v>61</v>
      </c>
      <c r="C56" s="15">
        <v>1394.85</v>
      </c>
      <c r="D56" s="15">
        <v>0</v>
      </c>
      <c r="E56" s="15">
        <v>0</v>
      </c>
      <c r="F56" s="15"/>
      <c r="G56" s="16">
        <f>E56+F56</f>
        <v>0</v>
      </c>
    </row>
    <row r="57" spans="1:7" x14ac:dyDescent="0.25">
      <c r="A57" s="4" t="s">
        <v>62</v>
      </c>
      <c r="C57" s="7">
        <f>SUM(C55+C56)</f>
        <v>1394.85</v>
      </c>
      <c r="D57" s="7">
        <f>SUM(D55+D56)</f>
        <v>1800</v>
      </c>
      <c r="E57" s="7">
        <f t="shared" ref="E57:G57" si="9">SUM(E55+E56)</f>
        <v>1800</v>
      </c>
      <c r="F57" s="7">
        <f t="shared" si="9"/>
        <v>0</v>
      </c>
      <c r="G57" s="7">
        <f t="shared" si="9"/>
        <v>1800</v>
      </c>
    </row>
    <row r="58" spans="1:7" ht="15" customHeight="1" x14ac:dyDescent="0.25">
      <c r="E58" s="7"/>
      <c r="F58" s="7"/>
      <c r="G58" s="7"/>
    </row>
    <row r="59" spans="1:7" x14ac:dyDescent="0.25">
      <c r="A59" s="4" t="s">
        <v>63</v>
      </c>
      <c r="E59" s="7"/>
      <c r="F59" s="7"/>
      <c r="G59" s="7"/>
    </row>
    <row r="60" spans="1:7" x14ac:dyDescent="0.25">
      <c r="A60" s="11" t="s">
        <v>64</v>
      </c>
      <c r="C60" s="7">
        <v>5242</v>
      </c>
      <c r="D60" s="7">
        <v>0</v>
      </c>
      <c r="E60" s="7">
        <v>0</v>
      </c>
      <c r="F60" s="7"/>
      <c r="G60" s="7"/>
    </row>
    <row r="61" spans="1:7" x14ac:dyDescent="0.25">
      <c r="A61" s="4" t="s">
        <v>65</v>
      </c>
      <c r="C61" s="17">
        <f>SUM(C60)</f>
        <v>5242</v>
      </c>
      <c r="D61" s="17">
        <f t="shared" ref="D61:G61" si="10">SUM(D60)</f>
        <v>0</v>
      </c>
      <c r="E61" s="17">
        <f t="shared" si="10"/>
        <v>0</v>
      </c>
      <c r="F61" s="17">
        <f t="shared" si="10"/>
        <v>0</v>
      </c>
      <c r="G61" s="17">
        <f t="shared" si="10"/>
        <v>0</v>
      </c>
    </row>
    <row r="62" spans="1:7" x14ac:dyDescent="0.25">
      <c r="E62" s="7"/>
      <c r="F62" s="7"/>
      <c r="G62" s="13"/>
    </row>
    <row r="63" spans="1:7" x14ac:dyDescent="0.25">
      <c r="A63" s="4" t="s">
        <v>66</v>
      </c>
      <c r="C63" s="15">
        <f>C23+C31+C35+C45+C52+C57+C61+C27</f>
        <v>380257.52999999997</v>
      </c>
      <c r="D63" s="15">
        <f>D23+D31+D35+D45+D52+D57+D61</f>
        <v>914630</v>
      </c>
      <c r="E63" s="15">
        <f>E23+E31+E35+E45+E52+E57+E61</f>
        <v>424210.3</v>
      </c>
      <c r="F63" s="15">
        <f>F23+F31+F35+F45+F52+F57+F61</f>
        <v>55000</v>
      </c>
      <c r="G63" s="15">
        <f>G23+G31+G35+G45+G52+G57+G61</f>
        <v>679210.3</v>
      </c>
    </row>
    <row r="64" spans="1:7" x14ac:dyDescent="0.25">
      <c r="E64" s="7"/>
      <c r="F64" s="7"/>
      <c r="G64" s="7"/>
    </row>
    <row r="65" spans="1:7" x14ac:dyDescent="0.25">
      <c r="A65" s="23" t="s">
        <v>0</v>
      </c>
      <c r="B65" s="23"/>
      <c r="C65" s="23"/>
      <c r="D65" s="23"/>
      <c r="E65" s="23"/>
      <c r="F65" s="23"/>
      <c r="G65" s="23"/>
    </row>
    <row r="66" spans="1:7" x14ac:dyDescent="0.25">
      <c r="A66" s="23" t="s">
        <v>2</v>
      </c>
      <c r="B66" s="23"/>
      <c r="C66" s="23"/>
      <c r="D66" s="23"/>
      <c r="E66" s="23"/>
      <c r="F66" s="23"/>
      <c r="G66" s="23"/>
    </row>
    <row r="67" spans="1:7" x14ac:dyDescent="0.25">
      <c r="A67" s="23" t="s">
        <v>3</v>
      </c>
      <c r="B67" s="23"/>
      <c r="C67" s="23"/>
      <c r="D67" s="23"/>
      <c r="E67" s="23"/>
      <c r="F67" s="23"/>
      <c r="G67" s="23"/>
    </row>
    <row r="68" spans="1:7" x14ac:dyDescent="0.25">
      <c r="A68" s="23" t="str">
        <f>A4</f>
        <v>FOR FISCAL YEAR 2025-26</v>
      </c>
      <c r="B68" s="23"/>
      <c r="C68" s="23"/>
      <c r="D68" s="23"/>
      <c r="E68" s="23"/>
      <c r="F68" s="23"/>
      <c r="G68" s="23"/>
    </row>
    <row r="69" spans="1:7" ht="3" customHeight="1" x14ac:dyDescent="0.25">
      <c r="A69" s="5"/>
      <c r="B69" s="5"/>
      <c r="C69" s="6"/>
      <c r="D69" s="6"/>
      <c r="E69" s="6"/>
      <c r="F69" s="6"/>
      <c r="G69" s="6"/>
    </row>
    <row r="70" spans="1:7" x14ac:dyDescent="0.25">
      <c r="A70" s="4" t="s">
        <v>5</v>
      </c>
      <c r="B70" s="19" t="s">
        <v>6</v>
      </c>
    </row>
    <row r="71" spans="1:7" x14ac:dyDescent="0.25">
      <c r="A71" s="4" t="s">
        <v>7</v>
      </c>
      <c r="B71" s="8" t="s">
        <v>8</v>
      </c>
    </row>
    <row r="72" spans="1:7" x14ac:dyDescent="0.25">
      <c r="A72" s="4" t="s">
        <v>9</v>
      </c>
      <c r="B72" s="8" t="s">
        <v>10</v>
      </c>
    </row>
    <row r="73" spans="1:7" x14ac:dyDescent="0.25">
      <c r="A73" s="5"/>
      <c r="B73" s="5"/>
      <c r="C73" s="1"/>
      <c r="D73" s="1" t="s">
        <v>11</v>
      </c>
      <c r="E73" s="1" t="s">
        <v>12</v>
      </c>
      <c r="F73" s="2"/>
      <c r="G73" s="1" t="s">
        <v>12</v>
      </c>
    </row>
    <row r="74" spans="1:7" x14ac:dyDescent="0.25">
      <c r="A74" s="5"/>
      <c r="B74" s="5"/>
      <c r="C74" s="1" t="s">
        <v>13</v>
      </c>
      <c r="D74" s="1" t="s">
        <v>14</v>
      </c>
      <c r="E74" s="1" t="s">
        <v>15</v>
      </c>
      <c r="F74" s="1" t="s">
        <v>16</v>
      </c>
      <c r="G74" s="1" t="s">
        <v>16</v>
      </c>
    </row>
    <row r="75" spans="1:7" ht="16.5" thickBot="1" x14ac:dyDescent="0.3">
      <c r="A75" s="9" t="s">
        <v>17</v>
      </c>
      <c r="B75" s="9"/>
      <c r="C75" s="3" t="s">
        <v>18</v>
      </c>
      <c r="D75" s="3" t="s">
        <v>19</v>
      </c>
      <c r="E75" s="3" t="s">
        <v>20</v>
      </c>
      <c r="F75" s="3" t="s">
        <v>21</v>
      </c>
      <c r="G75" s="3" t="s">
        <v>22</v>
      </c>
    </row>
    <row r="76" spans="1:7" ht="16.5" thickTop="1" x14ac:dyDescent="0.25">
      <c r="A76" s="4" t="s">
        <v>67</v>
      </c>
    </row>
    <row r="77" spans="1:7" x14ac:dyDescent="0.25">
      <c r="A77" s="4" t="s">
        <v>68</v>
      </c>
    </row>
    <row r="78" spans="1:7" x14ac:dyDescent="0.25">
      <c r="A78" s="11" t="s">
        <v>69</v>
      </c>
      <c r="C78" s="7">
        <v>145026</v>
      </c>
      <c r="D78" s="7">
        <v>140000</v>
      </c>
      <c r="E78" s="7">
        <v>140000</v>
      </c>
      <c r="F78" s="7">
        <v>10000</v>
      </c>
      <c r="G78" s="13">
        <v>150000</v>
      </c>
    </row>
    <row r="79" spans="1:7" x14ac:dyDescent="0.25">
      <c r="A79" s="11" t="s">
        <v>70</v>
      </c>
      <c r="C79" s="7">
        <v>13669.44</v>
      </c>
      <c r="D79" s="7">
        <v>402580</v>
      </c>
      <c r="E79" s="7">
        <v>40000</v>
      </c>
      <c r="F79" s="7"/>
      <c r="G79" s="13">
        <v>40000</v>
      </c>
    </row>
    <row r="80" spans="1:7" x14ac:dyDescent="0.25">
      <c r="A80" s="11" t="s">
        <v>71</v>
      </c>
      <c r="C80" s="7">
        <v>11826.24</v>
      </c>
      <c r="D80" s="7">
        <v>12000</v>
      </c>
      <c r="E80" s="7">
        <f t="shared" ref="E80:E84" si="11">D80</f>
        <v>12000</v>
      </c>
      <c r="F80" s="7"/>
      <c r="G80" s="13">
        <f t="shared" ref="G80:G84" si="12">E80+F80</f>
        <v>12000</v>
      </c>
    </row>
    <row r="81" spans="1:7" x14ac:dyDescent="0.25">
      <c r="A81" s="11" t="s">
        <v>72</v>
      </c>
      <c r="C81" s="7">
        <v>2765.82</v>
      </c>
      <c r="D81" s="7">
        <v>3300</v>
      </c>
      <c r="E81" s="7">
        <f t="shared" si="11"/>
        <v>3300</v>
      </c>
      <c r="F81" s="7"/>
      <c r="G81" s="13">
        <f t="shared" si="12"/>
        <v>3300</v>
      </c>
    </row>
    <row r="82" spans="1:7" x14ac:dyDescent="0.25">
      <c r="A82" s="11" t="s">
        <v>73</v>
      </c>
      <c r="C82" s="7">
        <v>32050.18</v>
      </c>
      <c r="D82" s="7">
        <v>31000</v>
      </c>
      <c r="E82" s="7">
        <f t="shared" si="11"/>
        <v>31000</v>
      </c>
      <c r="F82" s="7"/>
      <c r="G82" s="13">
        <f t="shared" si="12"/>
        <v>31000</v>
      </c>
    </row>
    <row r="83" spans="1:7" x14ac:dyDescent="0.25">
      <c r="A83" s="11" t="s">
        <v>74</v>
      </c>
      <c r="C83" s="7">
        <v>1759.63</v>
      </c>
      <c r="D83" s="7">
        <v>4000</v>
      </c>
      <c r="E83" s="7">
        <f t="shared" si="11"/>
        <v>4000</v>
      </c>
      <c r="F83" s="7"/>
      <c r="G83" s="13">
        <f t="shared" si="12"/>
        <v>4000</v>
      </c>
    </row>
    <row r="84" spans="1:7" x14ac:dyDescent="0.25">
      <c r="A84" s="11" t="s">
        <v>75</v>
      </c>
      <c r="C84" s="15">
        <v>11964</v>
      </c>
      <c r="D84" s="15">
        <v>14500</v>
      </c>
      <c r="E84" s="22">
        <f t="shared" si="11"/>
        <v>14500</v>
      </c>
      <c r="F84" s="15"/>
      <c r="G84" s="16">
        <f t="shared" si="12"/>
        <v>14500</v>
      </c>
    </row>
    <row r="85" spans="1:7" x14ac:dyDescent="0.25">
      <c r="A85" s="4" t="s">
        <v>76</v>
      </c>
      <c r="C85" s="7">
        <f t="shared" ref="C85:F85" si="13">SUM(C78:C84)</f>
        <v>219061.31</v>
      </c>
      <c r="D85" s="7">
        <f t="shared" si="13"/>
        <v>607380</v>
      </c>
      <c r="E85" s="7">
        <f t="shared" si="13"/>
        <v>244800</v>
      </c>
      <c r="F85" s="7">
        <f t="shared" si="13"/>
        <v>10000</v>
      </c>
      <c r="G85" s="7">
        <f>SUM(G78:G84)</f>
        <v>254800</v>
      </c>
    </row>
    <row r="86" spans="1:7" ht="14.25" customHeight="1" x14ac:dyDescent="0.25">
      <c r="E86" s="7"/>
      <c r="F86" s="7"/>
      <c r="G86" s="13"/>
    </row>
    <row r="87" spans="1:7" x14ac:dyDescent="0.25">
      <c r="A87" s="4" t="s">
        <v>77</v>
      </c>
      <c r="D87" s="4"/>
      <c r="E87" s="7"/>
      <c r="G87" s="13"/>
    </row>
    <row r="88" spans="1:7" x14ac:dyDescent="0.25">
      <c r="A88" s="11" t="s">
        <v>78</v>
      </c>
      <c r="C88" s="7">
        <v>41236.53</v>
      </c>
      <c r="D88" s="7">
        <v>31000</v>
      </c>
      <c r="E88" s="7">
        <f>D88</f>
        <v>31000</v>
      </c>
      <c r="F88" s="7"/>
      <c r="G88" s="13">
        <f t="shared" ref="G88:G106" si="14">E88+F88</f>
        <v>31000</v>
      </c>
    </row>
    <row r="89" spans="1:7" x14ac:dyDescent="0.25">
      <c r="A89" s="11" t="s">
        <v>79</v>
      </c>
      <c r="C89" s="7">
        <v>29827.7</v>
      </c>
      <c r="D89" s="7">
        <v>6700</v>
      </c>
      <c r="E89" s="7">
        <f t="shared" ref="E89:E106" si="15">D89</f>
        <v>6700</v>
      </c>
      <c r="F89" s="7">
        <v>3300</v>
      </c>
      <c r="G89" s="13">
        <f t="shared" si="14"/>
        <v>10000</v>
      </c>
    </row>
    <row r="90" spans="1:7" x14ac:dyDescent="0.25">
      <c r="A90" s="11" t="s">
        <v>80</v>
      </c>
      <c r="C90" s="7">
        <v>8496.2099999999991</v>
      </c>
      <c r="D90" s="7">
        <v>0</v>
      </c>
      <c r="E90" s="7">
        <f t="shared" si="15"/>
        <v>0</v>
      </c>
      <c r="F90" s="7"/>
      <c r="G90" s="13">
        <f t="shared" si="14"/>
        <v>0</v>
      </c>
    </row>
    <row r="91" spans="1:7" x14ac:dyDescent="0.25">
      <c r="A91" s="11" t="s">
        <v>81</v>
      </c>
      <c r="C91" s="7">
        <v>29764</v>
      </c>
      <c r="D91" s="7">
        <v>46000</v>
      </c>
      <c r="E91" s="7">
        <v>46000</v>
      </c>
      <c r="F91" s="7">
        <v>9000</v>
      </c>
      <c r="G91" s="13">
        <v>55000</v>
      </c>
    </row>
    <row r="92" spans="1:7" x14ac:dyDescent="0.25">
      <c r="A92" s="11" t="s">
        <v>82</v>
      </c>
      <c r="C92" s="7">
        <v>17900.7</v>
      </c>
      <c r="D92" s="7">
        <v>24000</v>
      </c>
      <c r="E92" s="7">
        <f t="shared" si="15"/>
        <v>24000</v>
      </c>
      <c r="F92" s="7"/>
      <c r="G92" s="13">
        <f t="shared" si="14"/>
        <v>24000</v>
      </c>
    </row>
    <row r="93" spans="1:7" x14ac:dyDescent="0.25">
      <c r="A93" s="11" t="s">
        <v>83</v>
      </c>
      <c r="C93" s="7">
        <v>3539.63</v>
      </c>
      <c r="D93" s="7">
        <v>16000</v>
      </c>
      <c r="E93" s="7">
        <f t="shared" si="15"/>
        <v>16000</v>
      </c>
      <c r="F93" s="7"/>
      <c r="G93" s="13">
        <f t="shared" si="14"/>
        <v>16000</v>
      </c>
    </row>
    <row r="94" spans="1:7" x14ac:dyDescent="0.25">
      <c r="A94" s="11" t="s">
        <v>84</v>
      </c>
      <c r="C94" s="7">
        <v>1006.08</v>
      </c>
      <c r="D94" s="7">
        <v>2500</v>
      </c>
      <c r="E94" s="7">
        <f t="shared" si="15"/>
        <v>2500</v>
      </c>
      <c r="F94" s="7"/>
      <c r="G94" s="13">
        <f t="shared" si="14"/>
        <v>2500</v>
      </c>
    </row>
    <row r="95" spans="1:7" x14ac:dyDescent="0.25">
      <c r="A95" s="11" t="s">
        <v>85</v>
      </c>
      <c r="C95" s="7">
        <v>2205</v>
      </c>
      <c r="D95" s="7">
        <v>2000</v>
      </c>
      <c r="E95" s="7">
        <f t="shared" si="15"/>
        <v>2000</v>
      </c>
      <c r="F95" s="7">
        <v>-1000</v>
      </c>
      <c r="G95" s="13">
        <f t="shared" si="14"/>
        <v>1000</v>
      </c>
    </row>
    <row r="96" spans="1:7" x14ac:dyDescent="0.25">
      <c r="A96" s="11" t="s">
        <v>86</v>
      </c>
      <c r="C96" s="7">
        <v>12913.45</v>
      </c>
      <c r="D96" s="7">
        <v>7000</v>
      </c>
      <c r="E96" s="7">
        <f t="shared" si="15"/>
        <v>7000</v>
      </c>
      <c r="F96" s="7">
        <v>1000</v>
      </c>
      <c r="G96" s="13">
        <f t="shared" si="14"/>
        <v>8000</v>
      </c>
    </row>
    <row r="97" spans="1:8" x14ac:dyDescent="0.25">
      <c r="A97" s="11" t="s">
        <v>87</v>
      </c>
      <c r="C97" s="7">
        <v>4937.49</v>
      </c>
      <c r="D97" s="7">
        <v>3200</v>
      </c>
      <c r="E97" s="7">
        <f t="shared" si="15"/>
        <v>3200</v>
      </c>
      <c r="F97" s="7">
        <v>-1200</v>
      </c>
      <c r="G97" s="13">
        <f t="shared" si="14"/>
        <v>2000</v>
      </c>
    </row>
    <row r="98" spans="1:8" x14ac:dyDescent="0.25">
      <c r="A98" s="11" t="s">
        <v>88</v>
      </c>
      <c r="C98" s="7">
        <v>527.20000000000005</v>
      </c>
      <c r="D98" s="7">
        <v>1000</v>
      </c>
      <c r="E98" s="7">
        <f t="shared" si="15"/>
        <v>1000</v>
      </c>
      <c r="F98" s="7"/>
      <c r="G98" s="13">
        <f t="shared" si="14"/>
        <v>1000</v>
      </c>
    </row>
    <row r="99" spans="1:8" x14ac:dyDescent="0.25">
      <c r="A99" s="11" t="s">
        <v>89</v>
      </c>
      <c r="C99" s="7">
        <v>169.67</v>
      </c>
      <c r="D99" s="7">
        <v>0</v>
      </c>
      <c r="E99" s="7">
        <f t="shared" si="15"/>
        <v>0</v>
      </c>
      <c r="F99" s="7"/>
      <c r="G99" s="13">
        <f t="shared" ref="G99" si="16">E99+F99</f>
        <v>0</v>
      </c>
    </row>
    <row r="100" spans="1:8" x14ac:dyDescent="0.25">
      <c r="A100" s="11" t="s">
        <v>90</v>
      </c>
      <c r="C100" s="7">
        <v>5922</v>
      </c>
      <c r="D100" s="7">
        <v>10000</v>
      </c>
      <c r="E100" s="7">
        <f t="shared" si="15"/>
        <v>10000</v>
      </c>
      <c r="F100" s="7"/>
      <c r="G100" s="13">
        <f t="shared" si="14"/>
        <v>10000</v>
      </c>
    </row>
    <row r="101" spans="1:8" x14ac:dyDescent="0.25">
      <c r="A101" s="11" t="s">
        <v>91</v>
      </c>
      <c r="C101" s="7">
        <v>33125.32</v>
      </c>
      <c r="D101" s="7">
        <v>30000</v>
      </c>
      <c r="E101" s="7">
        <f t="shared" si="15"/>
        <v>30000</v>
      </c>
      <c r="F101" s="7"/>
      <c r="G101" s="13">
        <f t="shared" si="14"/>
        <v>30000</v>
      </c>
    </row>
    <row r="102" spans="1:8" x14ac:dyDescent="0.25">
      <c r="A102" s="11" t="s">
        <v>92</v>
      </c>
      <c r="C102" s="7">
        <v>3865.25</v>
      </c>
      <c r="D102" s="7">
        <v>5950</v>
      </c>
      <c r="E102" s="7">
        <v>5950</v>
      </c>
      <c r="F102" s="7">
        <v>50</v>
      </c>
      <c r="G102" s="13">
        <f t="shared" si="14"/>
        <v>6000</v>
      </c>
    </row>
    <row r="103" spans="1:8" x14ac:dyDescent="0.25">
      <c r="A103" s="11" t="s">
        <v>93</v>
      </c>
      <c r="C103" s="7">
        <v>1458.43</v>
      </c>
      <c r="D103" s="7">
        <v>1000</v>
      </c>
      <c r="E103" s="7">
        <f t="shared" si="15"/>
        <v>1000</v>
      </c>
      <c r="F103" s="7"/>
      <c r="G103" s="13">
        <f t="shared" si="14"/>
        <v>1000</v>
      </c>
    </row>
    <row r="104" spans="1:8" x14ac:dyDescent="0.25">
      <c r="A104" s="11" t="s">
        <v>94</v>
      </c>
      <c r="C104" s="7">
        <v>11228.44</v>
      </c>
      <c r="D104" s="7">
        <v>16800</v>
      </c>
      <c r="E104" s="7">
        <f t="shared" si="15"/>
        <v>16800</v>
      </c>
      <c r="F104" s="7"/>
      <c r="G104" s="13">
        <f t="shared" si="14"/>
        <v>16800</v>
      </c>
    </row>
    <row r="105" spans="1:8" x14ac:dyDescent="0.25">
      <c r="A105" s="11" t="s">
        <v>95</v>
      </c>
      <c r="C105" s="7">
        <v>0</v>
      </c>
      <c r="D105" s="7">
        <v>500</v>
      </c>
      <c r="E105" s="7">
        <f t="shared" si="15"/>
        <v>500</v>
      </c>
      <c r="F105" s="7">
        <v>-500</v>
      </c>
      <c r="G105" s="13">
        <f t="shared" si="14"/>
        <v>0</v>
      </c>
    </row>
    <row r="106" spans="1:8" x14ac:dyDescent="0.25">
      <c r="A106" s="11" t="s">
        <v>96</v>
      </c>
      <c r="C106" s="15">
        <v>13463.73</v>
      </c>
      <c r="D106" s="15">
        <v>8000</v>
      </c>
      <c r="E106" s="22">
        <f t="shared" si="15"/>
        <v>8000</v>
      </c>
      <c r="F106" s="15"/>
      <c r="G106" s="16">
        <f t="shared" si="14"/>
        <v>8000</v>
      </c>
    </row>
    <row r="107" spans="1:8" x14ac:dyDescent="0.25">
      <c r="A107" s="4" t="s">
        <v>97</v>
      </c>
      <c r="C107" s="7">
        <f>SUM(C88:C106)</f>
        <v>221586.83000000005</v>
      </c>
      <c r="D107" s="7">
        <f t="shared" ref="D107:F107" si="17">SUM(D88:D106)</f>
        <v>211650</v>
      </c>
      <c r="E107" s="7">
        <f t="shared" si="17"/>
        <v>211650</v>
      </c>
      <c r="F107" s="7">
        <f t="shared" si="17"/>
        <v>10650</v>
      </c>
      <c r="G107" s="7">
        <f>SUM(G88:G106)</f>
        <v>222300</v>
      </c>
    </row>
    <row r="108" spans="1:8" ht="3" customHeight="1" x14ac:dyDescent="0.25">
      <c r="E108" s="7"/>
      <c r="F108" s="7"/>
      <c r="G108" s="13"/>
    </row>
    <row r="109" spans="1:8" x14ac:dyDescent="0.25">
      <c r="A109" s="4" t="s">
        <v>98</v>
      </c>
      <c r="D109" s="4"/>
      <c r="G109" s="13"/>
    </row>
    <row r="110" spans="1:8" x14ac:dyDescent="0.25">
      <c r="A110" s="11" t="s">
        <v>99</v>
      </c>
      <c r="C110" s="7">
        <v>33.92</v>
      </c>
      <c r="D110" s="7">
        <v>200</v>
      </c>
      <c r="E110" s="7">
        <f>D110</f>
        <v>200</v>
      </c>
      <c r="F110" s="7"/>
      <c r="G110" s="13">
        <f>E110+F110</f>
        <v>200</v>
      </c>
    </row>
    <row r="111" spans="1:8" x14ac:dyDescent="0.25">
      <c r="A111" s="11" t="s">
        <v>100</v>
      </c>
      <c r="C111" s="7">
        <v>2165.63</v>
      </c>
      <c r="D111" s="7">
        <v>3500</v>
      </c>
      <c r="E111" s="7">
        <f>D111</f>
        <v>3500</v>
      </c>
      <c r="F111" s="7"/>
      <c r="G111" s="13">
        <f>E111+F111</f>
        <v>3500</v>
      </c>
    </row>
    <row r="112" spans="1:8" x14ac:dyDescent="0.25">
      <c r="A112" s="11" t="s">
        <v>101</v>
      </c>
      <c r="C112" s="15">
        <v>3488</v>
      </c>
      <c r="D112" s="15">
        <v>1273</v>
      </c>
      <c r="E112" s="15">
        <v>5761</v>
      </c>
      <c r="F112" s="15"/>
      <c r="G112" s="16">
        <f>E112+F112</f>
        <v>5761</v>
      </c>
      <c r="H112" s="20" t="s">
        <v>102</v>
      </c>
    </row>
    <row r="113" spans="1:7" x14ac:dyDescent="0.25">
      <c r="A113" s="4" t="s">
        <v>103</v>
      </c>
      <c r="C113" s="7">
        <f>SUM(C110:C112)</f>
        <v>5687.55</v>
      </c>
      <c r="D113" s="7">
        <f t="shared" ref="D113:F113" si="18">SUM(D110:D112)</f>
        <v>4973</v>
      </c>
      <c r="E113" s="7">
        <f t="shared" si="18"/>
        <v>9461</v>
      </c>
      <c r="F113" s="7">
        <f t="shared" si="18"/>
        <v>0</v>
      </c>
      <c r="G113" s="7">
        <f>SUM(G110:G112)</f>
        <v>9461</v>
      </c>
    </row>
    <row r="114" spans="1:7" ht="3" customHeight="1" x14ac:dyDescent="0.25">
      <c r="E114" s="7"/>
      <c r="F114" s="7"/>
      <c r="G114" s="13"/>
    </row>
    <row r="115" spans="1:7" x14ac:dyDescent="0.25">
      <c r="A115" s="4" t="s">
        <v>104</v>
      </c>
      <c r="D115" s="4"/>
      <c r="G115" s="13"/>
    </row>
    <row r="116" spans="1:7" x14ac:dyDescent="0.25">
      <c r="A116" s="11" t="s">
        <v>105</v>
      </c>
      <c r="C116" s="7">
        <v>96508</v>
      </c>
      <c r="D116" s="7">
        <v>35000</v>
      </c>
      <c r="E116" s="7">
        <v>0</v>
      </c>
      <c r="F116" s="7"/>
      <c r="G116" s="13">
        <f>E116+F116</f>
        <v>0</v>
      </c>
    </row>
    <row r="117" spans="1:7" x14ac:dyDescent="0.25">
      <c r="A117" s="11" t="s">
        <v>106</v>
      </c>
      <c r="C117" s="7">
        <v>0</v>
      </c>
      <c r="D117" s="7">
        <v>25000</v>
      </c>
      <c r="E117" s="7">
        <v>0</v>
      </c>
      <c r="F117" s="7"/>
      <c r="G117" s="13"/>
    </row>
    <row r="118" spans="1:7" x14ac:dyDescent="0.25">
      <c r="A118" s="4" t="s">
        <v>107</v>
      </c>
      <c r="C118" s="15">
        <v>0</v>
      </c>
      <c r="D118" s="15">
        <v>0</v>
      </c>
      <c r="E118" s="15">
        <v>0</v>
      </c>
      <c r="F118" s="15"/>
      <c r="G118" s="16">
        <f>E118+F118</f>
        <v>0</v>
      </c>
    </row>
    <row r="119" spans="1:7" x14ac:dyDescent="0.25">
      <c r="A119" s="4" t="s">
        <v>108</v>
      </c>
      <c r="C119" s="7">
        <f>SUM(C116:C118)</f>
        <v>96508</v>
      </c>
      <c r="D119" s="7">
        <f>SUM(D116:D118)</f>
        <v>60000</v>
      </c>
      <c r="E119" s="7">
        <f>SUM(E116:E118)</f>
        <v>0</v>
      </c>
      <c r="F119" s="7">
        <f>SUM(F116:F118)</f>
        <v>0</v>
      </c>
      <c r="G119" s="7">
        <f>SUM(G116:G118)</f>
        <v>0</v>
      </c>
    </row>
    <row r="120" spans="1:7" x14ac:dyDescent="0.25">
      <c r="E120" s="7"/>
      <c r="F120" s="7"/>
      <c r="G120" s="7"/>
    </row>
    <row r="121" spans="1:7" x14ac:dyDescent="0.25">
      <c r="A121" s="24" t="s">
        <v>109</v>
      </c>
      <c r="B121" s="24"/>
      <c r="C121" s="24"/>
      <c r="D121" s="24"/>
      <c r="E121" s="24"/>
      <c r="F121" s="24"/>
      <c r="G121" s="24"/>
    </row>
    <row r="122" spans="1:7" x14ac:dyDescent="0.25">
      <c r="A122" s="24"/>
      <c r="B122" s="24"/>
      <c r="C122" s="24"/>
      <c r="D122" s="24"/>
      <c r="E122" s="24"/>
      <c r="F122" s="24"/>
      <c r="G122" s="24"/>
    </row>
    <row r="123" spans="1:7" x14ac:dyDescent="0.25">
      <c r="A123" s="23" t="s">
        <v>0</v>
      </c>
      <c r="B123" s="23"/>
      <c r="C123" s="23"/>
      <c r="D123" s="23"/>
      <c r="E123" s="23"/>
      <c r="F123" s="23"/>
      <c r="G123" s="23"/>
    </row>
    <row r="124" spans="1:7" x14ac:dyDescent="0.25">
      <c r="A124" s="23" t="s">
        <v>2</v>
      </c>
      <c r="B124" s="23"/>
      <c r="C124" s="23"/>
      <c r="D124" s="23"/>
      <c r="E124" s="23"/>
      <c r="F124" s="23"/>
      <c r="G124" s="23"/>
    </row>
    <row r="125" spans="1:7" x14ac:dyDescent="0.25">
      <c r="A125" s="23" t="s">
        <v>3</v>
      </c>
      <c r="B125" s="23"/>
      <c r="C125" s="23"/>
      <c r="D125" s="23"/>
      <c r="E125" s="23"/>
      <c r="F125" s="23"/>
      <c r="G125" s="23"/>
    </row>
    <row r="126" spans="1:7" x14ac:dyDescent="0.25">
      <c r="A126" s="23" t="str">
        <f>A68</f>
        <v>FOR FISCAL YEAR 2025-26</v>
      </c>
      <c r="B126" s="23"/>
      <c r="C126" s="23"/>
      <c r="D126" s="23"/>
      <c r="E126" s="23"/>
      <c r="F126" s="23"/>
      <c r="G126" s="23"/>
    </row>
    <row r="127" spans="1:7" x14ac:dyDescent="0.25">
      <c r="A127" s="5"/>
      <c r="B127" s="5"/>
      <c r="C127" s="6"/>
      <c r="D127" s="6"/>
      <c r="E127" s="6"/>
      <c r="F127" s="6"/>
      <c r="G127" s="6"/>
    </row>
    <row r="128" spans="1:7" x14ac:dyDescent="0.25">
      <c r="A128" s="4" t="s">
        <v>5</v>
      </c>
      <c r="B128" s="19" t="s">
        <v>6</v>
      </c>
    </row>
    <row r="129" spans="1:7" x14ac:dyDescent="0.25">
      <c r="A129" s="4" t="s">
        <v>7</v>
      </c>
      <c r="B129" s="8" t="s">
        <v>8</v>
      </c>
    </row>
    <row r="130" spans="1:7" x14ac:dyDescent="0.25">
      <c r="A130" s="4" t="s">
        <v>9</v>
      </c>
      <c r="B130" s="8" t="s">
        <v>10</v>
      </c>
    </row>
    <row r="131" spans="1:7" x14ac:dyDescent="0.25">
      <c r="A131" s="5"/>
      <c r="B131" s="5"/>
      <c r="C131" s="1"/>
      <c r="D131" s="1" t="s">
        <v>11</v>
      </c>
      <c r="E131" s="1" t="s">
        <v>12</v>
      </c>
      <c r="F131" s="2"/>
      <c r="G131" s="1" t="s">
        <v>12</v>
      </c>
    </row>
    <row r="132" spans="1:7" x14ac:dyDescent="0.25">
      <c r="A132" s="5"/>
      <c r="B132" s="5"/>
      <c r="C132" s="1" t="s">
        <v>13</v>
      </c>
      <c r="D132" s="1" t="s">
        <v>14</v>
      </c>
      <c r="E132" s="1" t="s">
        <v>15</v>
      </c>
      <c r="F132" s="1" t="s">
        <v>16</v>
      </c>
      <c r="G132" s="1" t="s">
        <v>16</v>
      </c>
    </row>
    <row r="133" spans="1:7" ht="16.5" thickBot="1" x14ac:dyDescent="0.3">
      <c r="A133" s="9" t="s">
        <v>17</v>
      </c>
      <c r="B133" s="9"/>
      <c r="C133" s="3" t="s">
        <v>18</v>
      </c>
      <c r="D133" s="3" t="s">
        <v>19</v>
      </c>
      <c r="E133" s="3" t="s">
        <v>20</v>
      </c>
      <c r="F133" s="3" t="s">
        <v>21</v>
      </c>
      <c r="G133" s="3" t="s">
        <v>22</v>
      </c>
    </row>
    <row r="134" spans="1:7" ht="16.5" thickTop="1" x14ac:dyDescent="0.25">
      <c r="A134" s="5" t="s">
        <v>67</v>
      </c>
      <c r="B134" s="5"/>
      <c r="C134" s="1"/>
      <c r="D134" s="1"/>
      <c r="E134" s="1"/>
      <c r="F134" s="1"/>
      <c r="G134" s="1"/>
    </row>
    <row r="135" spans="1:7" x14ac:dyDescent="0.25">
      <c r="A135" s="4" t="s">
        <v>110</v>
      </c>
    </row>
    <row r="136" spans="1:7" x14ac:dyDescent="0.25">
      <c r="A136" s="11" t="s">
        <v>111</v>
      </c>
      <c r="C136" s="15">
        <v>0</v>
      </c>
      <c r="D136" s="15">
        <v>0</v>
      </c>
      <c r="E136" s="15">
        <v>0</v>
      </c>
      <c r="F136" s="15"/>
      <c r="G136" s="16">
        <f>E136+F136</f>
        <v>0</v>
      </c>
    </row>
    <row r="137" spans="1:7" x14ac:dyDescent="0.25">
      <c r="A137" s="4" t="s">
        <v>112</v>
      </c>
      <c r="C137" s="7">
        <f>SUM(C136)</f>
        <v>0</v>
      </c>
      <c r="D137" s="7">
        <f t="shared" ref="D137:F137" si="19">SUM(D136)</f>
        <v>0</v>
      </c>
      <c r="E137" s="7">
        <f t="shared" si="19"/>
        <v>0</v>
      </c>
      <c r="F137" s="7">
        <f t="shared" si="19"/>
        <v>0</v>
      </c>
      <c r="G137" s="7">
        <f>SUM(G136)</f>
        <v>0</v>
      </c>
    </row>
    <row r="138" spans="1:7" x14ac:dyDescent="0.25">
      <c r="E138" s="7"/>
      <c r="F138" s="7"/>
      <c r="G138" s="13"/>
    </row>
    <row r="139" spans="1:7" x14ac:dyDescent="0.25">
      <c r="A139" s="4" t="s">
        <v>113</v>
      </c>
      <c r="C139" s="7">
        <f>C85+C107+C113+C119+C137</f>
        <v>542843.68999999994</v>
      </c>
      <c r="D139" s="7">
        <f>D85+D107+D113+D119+D137</f>
        <v>884003</v>
      </c>
      <c r="E139" s="7">
        <f>E85+E107+E113+E119+E137</f>
        <v>465911</v>
      </c>
      <c r="F139" s="7">
        <f>F85+F107+F113+F119+F137</f>
        <v>20650</v>
      </c>
      <c r="G139" s="7">
        <f>G85+G107+G113+G119+G137</f>
        <v>486561</v>
      </c>
    </row>
    <row r="140" spans="1:7" x14ac:dyDescent="0.25">
      <c r="E140" s="7"/>
      <c r="F140" s="7"/>
      <c r="G140" s="13"/>
    </row>
    <row r="141" spans="1:7" ht="16.5" thickBot="1" x14ac:dyDescent="0.3">
      <c r="A141" s="4" t="s">
        <v>114</v>
      </c>
      <c r="C141" s="18">
        <f>C63-C139</f>
        <v>-162586.15999999997</v>
      </c>
      <c r="D141" s="18">
        <f>D63-D139</f>
        <v>30627</v>
      </c>
      <c r="E141" s="18">
        <f>E63-E139</f>
        <v>-41700.700000000012</v>
      </c>
      <c r="F141" s="18">
        <f>F63-F139</f>
        <v>34350</v>
      </c>
      <c r="G141" s="18">
        <f>G63-G139</f>
        <v>192649.30000000005</v>
      </c>
    </row>
    <row r="142" spans="1:7" ht="16.5" thickTop="1" x14ac:dyDescent="0.25">
      <c r="E142" s="7"/>
      <c r="F142" s="7"/>
      <c r="G142" s="13"/>
    </row>
    <row r="143" spans="1:7" x14ac:dyDescent="0.25">
      <c r="E143" s="7"/>
      <c r="F143" s="7"/>
      <c r="G143" s="13"/>
    </row>
    <row r="144" spans="1:7" x14ac:dyDescent="0.25">
      <c r="E144" s="7"/>
      <c r="F144" s="7"/>
      <c r="G144" s="13"/>
    </row>
    <row r="145" spans="5:7" x14ac:dyDescent="0.25">
      <c r="E145" s="7"/>
      <c r="F145" s="7"/>
      <c r="G145" s="13"/>
    </row>
  </sheetData>
  <mergeCells count="13">
    <mergeCell ref="A126:G126"/>
    <mergeCell ref="A1:G1"/>
    <mergeCell ref="A2:G2"/>
    <mergeCell ref="A3:G3"/>
    <mergeCell ref="A4:G4"/>
    <mergeCell ref="A65:G65"/>
    <mergeCell ref="A66:G66"/>
    <mergeCell ref="A67:G67"/>
    <mergeCell ref="A68:G68"/>
    <mergeCell ref="A123:G123"/>
    <mergeCell ref="A124:G124"/>
    <mergeCell ref="A125:G125"/>
    <mergeCell ref="A121:G122"/>
  </mergeCells>
  <pageMargins left="0.2" right="0.2" top="0.5" bottom="0.5" header="0.3" footer="0.3"/>
  <pageSetup scale="88" orientation="portrait" r:id="rId1"/>
  <rowBreaks count="2" manualBreakCount="2">
    <brk id="64" max="16383" man="1"/>
    <brk id="12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2309AB4808CA4D9137F1028BCBE5DF" ma:contentTypeVersion="8" ma:contentTypeDescription="Create a new document." ma:contentTypeScope="" ma:versionID="6518a36a6125f73bfe9cc841ea97ce65">
  <xsd:schema xmlns:xsd="http://www.w3.org/2001/XMLSchema" xmlns:xs="http://www.w3.org/2001/XMLSchema" xmlns:p="http://schemas.microsoft.com/office/2006/metadata/properties" xmlns:ns2="4334e332-dcb8-433b-87de-80813834e01f" targetNamespace="http://schemas.microsoft.com/office/2006/metadata/properties" ma:root="true" ma:fieldsID="0c1cdaf9c1bbe325d60bbe4a47ec705d" ns2:_="">
    <xsd:import namespace="4334e332-dcb8-433b-87de-80813834e0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4e332-dcb8-433b-87de-80813834e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706670-B2B9-42F6-9B9A-CEB9AF39CC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34e332-dcb8-433b-87de-80813834e0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3E8068-C923-4F9C-BE1B-26E6041BC17E}">
  <ds:schemaRefs>
    <ds:schemaRef ds:uri="http://schemas.microsoft.com/office/2006/documentManagement/types"/>
    <ds:schemaRef ds:uri="4334e332-dcb8-433b-87de-80813834e01f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8EE19B4-4366-4719-B2A7-ABB4976346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Work Paper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Ehorn</dc:creator>
  <cp:lastModifiedBy>Windows User</cp:lastModifiedBy>
  <cp:revision/>
  <dcterms:created xsi:type="dcterms:W3CDTF">2020-04-03T18:19:49Z</dcterms:created>
  <dcterms:modified xsi:type="dcterms:W3CDTF">2025-05-20T01:27:05Z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0x010100B52309AB4808CA4D9137F1028BCBE5DF</vt:lpwstr>
  </property>
  <property fmtid="{D5CDD505-2E9C-101B-9397-08002B2CF9AE}" pid="3" name="Order">
    <vt:r8>6167000</vt:r8>
  </property>
</Properties>
</file>